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4E768E73-2A13-4274-B5E7-5D4B1C0A5B4B}" xr6:coauthVersionLast="36" xr6:coauthVersionMax="36" xr10:uidLastSave="{00000000-0000-0000-0000-000000000000}"/>
  <bookViews>
    <workbookView xWindow="0" yWindow="0" windowWidth="20490" windowHeight="6945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ACT!$A$1:$E$237</definedName>
    <definedName name="_xlnm.Print_Area" localSheetId="10">Conciliacion_Eg!$A$1:$E$52</definedName>
  </definedNames>
  <calcPr calcId="191029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s="1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6" i="62" s="1"/>
  <c r="C58" i="60"/>
  <c r="C9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9" i="64" l="1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<sst xmlns="http://schemas.openxmlformats.org/spreadsheetml/2006/main" count="957" uniqueCount="674">
  <si>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</si>
  <si>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</si>
  <si>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</si>
  <si>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</si>
  <si>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</si>
  <si>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</si>
  <si>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</si>
  <si>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</si>
  <si>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</si>
  <si>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</si>
  <si>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</si>
  <si>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</si>
  <si>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</si>
  <si>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</si>
  <si>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</si>
  <si>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</si>
  <si>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</si>
  <si>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</si>
  <si>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</si>
  <si>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</si>
  <si>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</si>
  <si>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</si>
  <si>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</si>
  <si>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</si>
  <si>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</si>
  <si>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</si>
  <si>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</si>
  <si>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</si>
  <si>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</si>
  <si>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</si>
  <si>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</si>
  <si>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</si>
  <si>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</si>
  <si>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</si>
  <si>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</si>
  <si>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</si>
  <si>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</si>
  <si>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</si>
  <si>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</si>
  <si>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</si>
  <si>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</si>
  <si>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</si>
  <si>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</si>
  <si>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</si>
  <si>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</si>
  <si>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</si>
  <si>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</si>
  <si>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</si>
  <si>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</si>
  <si>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</si>
  <si>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</si>
  <si>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</si>
  <si>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</si>
  <si>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</si>
  <si>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</si>
  <si>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</si>
  <si>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</si>
  <si>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</si>
  <si>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</si>
  <si>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</si>
  <si>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</si>
  <si>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</si>
  <si>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</si>
  <si>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</si>
  <si>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</si>
  <si>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</si>
  <si>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</si>
  <si>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</si>
  <si>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</si>
  <si>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</si>
  <si>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</si>
  <si>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</si>
  <si>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</si>
  <si>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</si>
  <si>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</si>
  <si>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</si>
  <si>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</si>
  <si>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</si>
  <si>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</si>
  <si>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</si>
  <si>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</si>
  <si>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</si>
  <si>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</si>
  <si>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</si>
  <si>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</si>
  <si>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</si>
  <si>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</si>
  <si>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</si>
  <si>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</si>
  <si>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</si>
  <si>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</si>
  <si>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</si>
  <si>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</si>
  <si>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</si>
  <si>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</si>
  <si>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</si>
  <si>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</si>
  <si>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</si>
  <si>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</si>
  <si>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</si>
  <si>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</si>
  <si>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</si>
  <si>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</si>
  <si>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</si>
  <si>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</si>
  <si>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</si>
  <si>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</si>
  <si>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</si>
  <si>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</si>
  <si>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</si>
  <si>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</si>
  <si>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</si>
  <si>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</si>
  <si>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</si>
  <si>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</si>
  <si>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</si>
  <si>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</si>
  <si>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</si>
  <si>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</si>
  <si>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</si>
  <si>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</si>
  <si>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</si>
  <si>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</si>
  <si>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</si>
  <si>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</si>
  <si>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</si>
  <si>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</si>
  <si>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</si>
  <si>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</si>
  <si>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</si>
  <si>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</si>
  <si>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</si>
  <si>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</si>
  <si>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</si>
  <si>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</si>
  <si>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</si>
  <si>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</si>
  <si>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</si>
  <si>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</si>
  <si>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</si>
  <si>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</si>
  <si>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</si>
  <si>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</si>
  <si>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</si>
  <si>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</si>
  <si>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</si>
  <si>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</si>
  <si>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</si>
  <si>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</si>
  <si>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</si>
  <si>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</si>
  <si>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</si>
  <si>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</si>
  <si>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</si>
  <si>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</si>
  <si>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</si>
  <si>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</si>
  <si>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</si>
  <si>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</si>
  <si>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</si>
  <si>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</si>
  <si>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</si>
  <si>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</si>
  <si>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</si>
  <si>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</si>
  <si>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</si>
  <si>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</si>
  <si>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</si>
  <si>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</si>
  <si>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</si>
  <si>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</si>
  <si>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</si>
  <si>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</si>
  <si>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</si>
  <si>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</si>
  <si>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</si>
  <si>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</si>
  <si>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</si>
  <si>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</si>
  <si>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</si>
  <si>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</si>
  <si>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</si>
  <si>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</si>
  <si>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</si>
  <si>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</si>
  <si>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</si>
  <si>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</si>
  <si>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</si>
  <si>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</si>
  <si>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</si>
  <si>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</si>
  <si>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</si>
  <si>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</si>
  <si>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</si>
  <si>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</si>
  <si>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</si>
  <si>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</si>
  <si>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</si>
  <si>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</si>
  <si>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</si>
  <si>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</si>
  <si>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</si>
  <si>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</si>
  <si>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</si>
  <si>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</si>
  <si>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</si>
  <si>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</si>
  <si>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</si>
  <si>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</si>
  <si>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</si>
  <si>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</si>
  <si>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</si>
  <si>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</si>
  <si>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</si>
  <si>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</si>
  <si>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</si>
  <si>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</si>
  <si>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</si>
  <si>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</si>
  <si>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</si>
  <si>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</si>
  <si>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</si>
  <si>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</si>
  <si>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</si>
  <si>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</si>
  <si>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</si>
  <si>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</si>
  <si>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</si>
  <si>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</si>
  <si>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</si>
  <si>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</si>
  <si>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</si>
  <si>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</si>
  <si>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</si>
  <si>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</si>
  <si>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</si>
  <si>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</si>
  <si>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</si>
  <si>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</si>
  <si>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</si>
  <si>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</si>
  <si>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</si>
  <si>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</si>
  <si>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</si>
  <si>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</si>
  <si>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</si>
  <si>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</si>
  <si>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</si>
  <si>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</si>
  <si>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</si>
  <si>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</si>
  <si>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</si>
  <si>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</si>
  <si>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</si>
  <si>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</si>
  <si>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</si>
  <si>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</si>
  <si>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</si>
  <si>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</si>
  <si>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</si>
  <si>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</si>
  <si>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</si>
  <si>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</si>
  <si>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</si>
  <si>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</si>
  <si>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</si>
  <si>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</si>
  <si>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</si>
  <si>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</si>
  <si>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</si>
  <si>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</si>
  <si>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</si>
  <si>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</si>
  <si>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</si>
  <si>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</si>
  <si>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</si>
  <si>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</si>
  <si>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</si>
  <si>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</si>
  <si>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</si>
  <si>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</si>
  <si>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</si>
  <si>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</si>
  <si>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</si>
  <si>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</si>
  <si>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</si>
  <si>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</si>
  <si>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</si>
  <si>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</si>
  <si>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</si>
  <si>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</si>
  <si>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</si>
  <si>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</si>
  <si>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</si>
  <si>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</si>
  <si>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</si>
  <si>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</si>
  <si>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</si>
  <si>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</si>
  <si>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</si>
  <si>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</si>
  <si>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</si>
  <si>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</si>
  <si>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</si>
  <si>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</si>
  <si>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</si>
  <si>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</si>
  <si>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</si>
  <si>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</si>
  <si>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</si>
  <si>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</si>
  <si>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</si>
  <si>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</si>
  <si>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</si>
  <si>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</si>
  <si>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</si>
  <si>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</si>
  <si>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</si>
  <si>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</si>
  <si>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</si>
  <si>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</si>
  <si>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</si>
  <si>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</si>
  <si>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</si>
  <si>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</si>
  <si>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</si>
  <si>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</si>
  <si>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</si>
  <si>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</si>
  <si>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</si>
  <si>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</si>
  <si>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</si>
  <si>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</si>
  <si>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</si>
  <si>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</si>
  <si>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</si>
  <si>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</si>
  <si>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</si>
  <si>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</si>
  <si>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</si>
  <si>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</si>
  <si>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</si>
  <si>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</si>
  <si>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</si>
  <si>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</si>
  <si>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</si>
  <si>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</si>
  <si>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</si>
  <si>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</si>
  <si>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</si>
  <si>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</si>
  <si>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</si>
  <si>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</si>
  <si>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</si>
  <si>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</si>
  <si>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</si>
  <si>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</si>
  <si>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</si>
  <si>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</si>
  <si>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</si>
  <si>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</si>
  <si>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</si>
  <si>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</si>
  <si>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</si>
  <si>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</si>
  <si>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</si>
  <si>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</si>
  <si>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</si>
  <si>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</si>
  <si>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</si>
  <si>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</si>
  <si>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</si>
  <si>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</si>
  <si>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</si>
  <si>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</si>
  <si>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</si>
  <si>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</si>
  <si>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</si>
  <si>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</si>
  <si>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</si>
  <si>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</si>
  <si>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</si>
  <si>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</si>
  <si>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</si>
  <si>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</si>
  <si>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</si>
  <si>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</si>
  <si>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</si>
  <si>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</si>
  <si>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</si>
  <si>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</si>
  <si>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</si>
  <si>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</si>
  <si>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</si>
  <si>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</si>
  <si>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</si>
  <si>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</si>
  <si>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</si>
  <si>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</si>
  <si>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</si>
  <si>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</si>
  <si>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</si>
  <si>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</si>
  <si>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</si>
  <si>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</si>
  <si>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</si>
  <si>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</si>
  <si>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</si>
  <si>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</si>
  <si>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</si>
  <si>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</si>
  <si>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</si>
  <si>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</si>
  <si>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</si>
  <si>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</si>
  <si>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</si>
  <si>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</si>
  <si>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</si>
  <si>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</si>
  <si>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</si>
  <si>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</si>
  <si>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</si>
  <si>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</si>
  <si>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</si>
  <si>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</si>
  <si>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</si>
  <si>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</si>
  <si>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</si>
  <si>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</si>
  <si>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</si>
  <si>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</si>
  <si>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</si>
  <si>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</si>
  <si>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</si>
  <si>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</si>
  <si>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</si>
  <si>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</si>
  <si>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</si>
  <si>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</si>
  <si>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</si>
  <si>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</si>
  <si>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</si>
  <si>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</si>
  <si>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</si>
  <si>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</si>
  <si>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</si>
  <si>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</si>
  <si>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</si>
  <si>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</si>
  <si>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</si>
  <si>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</si>
  <si>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</si>
  <si>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</si>
  <si>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</si>
  <si>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</si>
  <si>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</si>
  <si>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</si>
  <si>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</si>
  <si>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</si>
  <si>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</si>
  <si>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</si>
  <si>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</si>
  <si>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</si>
  <si>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</si>
  <si>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</si>
  <si>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</si>
  <si>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</si>
  <si>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</si>
  <si>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</si>
  <si>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</si>
  <si>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</si>
  <si>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</si>
  <si>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</si>
  <si>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</si>
  <si>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</si>
  <si>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</si>
  <si>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</si>
  <si>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</si>
  <si>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</si>
  <si>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</si>
  <si>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</si>
  <si>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</si>
  <si>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</si>
  <si>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</si>
  <si>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</si>
  <si>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</si>
  <si>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</si>
  <si>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</si>
  <si>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</si>
  <si>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</si>
  <si>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</si>
  <si>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</si>
  <si>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</si>
  <si>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</si>
  <si>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</si>
  <si>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</si>
  <si>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</si>
  <si>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</si>
  <si>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</si>
  <si>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</si>
  <si>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</si>
  <si>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</si>
  <si>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</si>
  <si>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</si>
  <si>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</si>
  <si>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</si>
  <si>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</si>
  <si>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</si>
  <si>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</si>
  <si>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</si>
  <si>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</si>
  <si>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</si>
  <si>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</si>
  <si>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</si>
  <si>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</si>
  <si>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</si>
  <si>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</si>
  <si>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</si>
  <si>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</si>
  <si>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</si>
  <si>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</si>
  <si>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</si>
  <si>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</si>
  <si>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</si>
  <si>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</si>
  <si>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</si>
  <si>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</si>
  <si>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</si>
  <si>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</si>
  <si>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</si>
  <si>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</si>
  <si>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</si>
  <si>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</si>
  <si>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</si>
  <si>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</si>
  <si>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</si>
  <si>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</si>
  <si>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</si>
  <si>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</si>
  <si>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</si>
  <si>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</si>
  <si>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</si>
  <si>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</si>
  <si>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</si>
  <si>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</si>
  <si>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</si>
  <si>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</si>
  <si>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</si>
  <si>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</si>
  <si>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</si>
  <si>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</si>
  <si>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</si>
  <si>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</si>
  <si>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</si>
  <si>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</si>
  <si>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</si>
  <si>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</si>
  <si>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</si>
  <si>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</si>
  <si>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</si>
  <si>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</si>
  <si>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</si>
  <si>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</si>
  <si>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</si>
  <si>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</si>
  <si>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</si>
  <si>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</si>
  <si>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</si>
  <si>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</si>
  <si>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</si>
  <si>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</si>
  <si>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</si>
  <si>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</si>
  <si>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</si>
  <si>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</si>
  <si>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</si>
  <si>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</si>
  <si>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</si>
  <si>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</si>
  <si>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</si>
  <si>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</si>
  <si>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</si>
  <si>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</si>
  <si>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</si>
  <si>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</si>
  <si>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</si>
  <si>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</si>
  <si>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</si>
  <si>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</si>
  <si>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</si>
  <si>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</si>
  <si>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</si>
  <si>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</si>
  <si>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</si>
  <si>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</si>
  <si>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</si>
  <si>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</si>
  <si>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</si>
  <si>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</si>
  <si>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</si>
  <si>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</si>
  <si>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</si>
  <si>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</si>
  <si>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</si>
  <si>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</si>
  <si>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</si>
  <si>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</si>
  <si>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</si>
  <si>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</si>
  <si>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</si>
  <si>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</si>
  <si>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</si>
  <si>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</si>
  <si>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</si>
  <si>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</si>
  <si>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</si>
  <si>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</si>
  <si>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</si>
  <si>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</si>
  <si>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</si>
  <si>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</si>
  <si>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</si>
  <si>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</si>
  <si>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</si>
  <si>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</si>
  <si>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</si>
  <si>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</si>
  <si>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</si>
  <si>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</si>
  <si>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</si>
  <si>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</si>
  <si>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</si>
  <si>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</si>
  <si>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</si>
  <si>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</si>
  <si>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</si>
  <si>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</si>
  <si>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</si>
  <si>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</si>
  <si>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</si>
  <si>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</si>
  <si>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</si>
  <si>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</si>
  <si>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</si>
  <si>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</si>
  <si>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</si>
  <si>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</si>
  <si>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</si>
  <si>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</si>
  <si>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</si>
  <si>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</si>
  <si>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</si>
  <si>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</si>
  <si>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</si>
  <si>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</si>
  <si>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</si>
  <si>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</si>
  <si>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</si>
  <si>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</si>
  <si>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</si>
  <si>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</si>
  <si>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</si>
  <si>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</si>
  <si>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</si>
  <si>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</si>
  <si>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</si>
  <si>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</si>
  <si>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</si>
  <si>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</si>
  <si>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</si>
  <si>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</si>
  <si>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</si>
  <si>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Municipio de San Felipe</t>
  </si>
  <si>
    <t>Correspondiente del 1 de Enero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</si>
</sst>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2" fillId="0" borderId="0" xfId="8" applyFont="1"/>
    <xf numFmtId="0" fontId="22" fillId="0" borderId="0" xfId="9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44" sqref="A44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2022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2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A44" s="9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zoomScale="140" zoomScaleNormal="140" workbookViewId="0">
      <selection activeCell="B5" sqref="B5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293493841.83999997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293493841.83999997</v>
      </c>
    </row>
    <row r="22" spans="1:3" x14ac:dyDescent="0.2">
      <c r="A22" s="39" t="s">
        <v>637</v>
      </c>
    </row>
  </sheetData>
  <mergeCells count="4">
    <mergeCell ref="A1:C1"/>
    <mergeCell ref="A2:C2"/>
    <mergeCell ref="A3:C3"/>
    <mergeCell ref="A4:C4"/>
  </mergeCells>
  <pageMargins left="1.95" right="0.17" top="1.22" bottom="0.75" header="0.3" footer="0.3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view="pageBreakPreview" zoomScale="140" zoomScaleNormal="100" zoomScaleSheetLayoutView="140" workbookViewId="0">
      <selection activeCell="A6" sqref="A6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85546875" style="39" customWidth="1"/>
    <col min="4" max="16384" width="11.42578125" style="39"/>
  </cols>
  <sheetData>
    <row r="1" spans="1:3" s="41" customFormat="1" ht="18.95" customHeight="1" x14ac:dyDescent="0.25">
      <c r="A1" s="182" t="s">
        <v>672</v>
      </c>
      <c r="B1" s="183"/>
      <c r="C1" s="184"/>
    </row>
    <row r="2" spans="1:3" s="41" customFormat="1" ht="18.95" customHeight="1" x14ac:dyDescent="0.25">
      <c r="A2" s="185" t="s">
        <v>627</v>
      </c>
      <c r="B2" s="186"/>
      <c r="C2" s="187"/>
    </row>
    <row r="3" spans="1:3" s="41" customFormat="1" ht="18.95" customHeight="1" x14ac:dyDescent="0.25">
      <c r="A3" s="185" t="s">
        <v>673</v>
      </c>
      <c r="B3" s="188"/>
      <c r="C3" s="187"/>
    </row>
    <row r="4" spans="1:3" s="42" customFormat="1" x14ac:dyDescent="0.2">
      <c r="A4" s="179" t="s">
        <v>626</v>
      </c>
      <c r="B4" s="180"/>
      <c r="C4" s="181"/>
    </row>
    <row r="5" spans="1:3" x14ac:dyDescent="0.2">
      <c r="A5" s="84" t="s">
        <v>538</v>
      </c>
      <c r="B5" s="58"/>
      <c r="C5" s="149">
        <v>0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4671248.82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3435887.67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1235361.1499999999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0</v>
      </c>
    </row>
    <row r="31" spans="1:3" x14ac:dyDescent="0.2">
      <c r="A31" s="90" t="s">
        <v>560</v>
      </c>
      <c r="B31" s="77" t="s">
        <v>441</v>
      </c>
      <c r="C31" s="150">
        <v>0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-4671248.82</v>
      </c>
    </row>
    <row r="41" spans="1:3" x14ac:dyDescent="0.2">
      <c r="A41" s="39" t="s">
        <v>637</v>
      </c>
    </row>
  </sheetData>
  <mergeCells count="4">
    <mergeCell ref="A1:C1"/>
    <mergeCell ref="A2:C2"/>
    <mergeCell ref="A3:C3"/>
    <mergeCell ref="A4:C4"/>
  </mergeCells>
  <pageMargins left="2.0499999999999998" right="0.17" top="0.37" bottom="0.17" header="0.28000000000000003" footer="0.17"/>
  <pageSetup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3"/>
  <sheetViews>
    <sheetView view="pageBreakPreview" zoomScale="90" zoomScaleNormal="100" zoomScaleSheetLayoutView="90" workbookViewId="0">
      <selection activeCell="A4" sqref="A4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2022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2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193944.8</v>
      </c>
      <c r="D23" s="34">
        <v>168502.69</v>
      </c>
      <c r="E23" s="34">
        <v>-208977.72</v>
      </c>
      <c r="F23" s="34">
        <f t="shared" si="0"/>
        <v>153469.76999999999</v>
      </c>
    </row>
    <row r="24" spans="1:6" x14ac:dyDescent="0.2">
      <c r="A24" s="29">
        <v>7340</v>
      </c>
      <c r="B24" s="29" t="s">
        <v>109</v>
      </c>
      <c r="C24" s="34">
        <v>-193944.8</v>
      </c>
      <c r="D24" s="34">
        <v>208977.72</v>
      </c>
      <c r="E24" s="34">
        <v>-168502.69</v>
      </c>
      <c r="F24" s="34">
        <f t="shared" si="0"/>
        <v>-153469.76999999999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365656843.60000002</v>
      </c>
      <c r="E40" s="34">
        <v>0</v>
      </c>
      <c r="F40" s="34">
        <f t="shared" si="0"/>
        <v>365656843.60000002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333441579.63</v>
      </c>
      <c r="E41" s="34">
        <v>-521890436.92000002</v>
      </c>
      <c r="F41" s="34">
        <f t="shared" si="0"/>
        <v>-188448857.29000002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156233593.31999999</v>
      </c>
      <c r="E42" s="34">
        <v>-26714433.199999999</v>
      </c>
      <c r="F42" s="34">
        <f t="shared" si="0"/>
        <v>129519160.11999999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304570699.62</v>
      </c>
      <c r="E43" s="34">
        <v>-306727146.43000001</v>
      </c>
      <c r="F43" s="34">
        <f t="shared" si="0"/>
        <v>-2156446.8100000024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-304570699.62</v>
      </c>
      <c r="F44" s="34">
        <f t="shared" si="0"/>
        <v>-304570699.62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-365656843.60000002</v>
      </c>
      <c r="F45" s="34">
        <f t="shared" si="0"/>
        <v>-365656843.60000002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651830453.16999996</v>
      </c>
      <c r="E46" s="34">
        <v>-386378538.26999998</v>
      </c>
      <c r="F46" s="34">
        <f t="shared" si="0"/>
        <v>265451914.89999998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156654449.44999999</v>
      </c>
      <c r="E47" s="34">
        <v>-286173609.56999999</v>
      </c>
      <c r="F47" s="34">
        <f t="shared" si="0"/>
        <v>-129519160.12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229724088.81999999</v>
      </c>
      <c r="E48" s="34">
        <v>-198850442.02000001</v>
      </c>
      <c r="F48" s="34">
        <f t="shared" si="0"/>
        <v>30873646.799999982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198850442.02000001</v>
      </c>
      <c r="E49" s="34">
        <v>-192083410.75999999</v>
      </c>
      <c r="F49" s="34">
        <f t="shared" si="0"/>
        <v>6767031.2600000203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192083410.75999999</v>
      </c>
      <c r="E50" s="34">
        <v>-192083410.75999999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192083410.75999999</v>
      </c>
      <c r="E51" s="34">
        <v>0</v>
      </c>
      <c r="F51" s="34">
        <f t="shared" si="0"/>
        <v>192083410.75999999</v>
      </c>
    </row>
    <row r="53" spans="1:6" ht="12.75" x14ac:dyDescent="0.2">
      <c r="A53" s="195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44" right="0.23" top="0.75" bottom="0.75" header="0.3" footer="0.3"/>
  <pageSetup scale="5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1"/>
  <sheetViews>
    <sheetView showGridLines="0" zoomScaleNormal="100" zoomScaleSheetLayoutView="100" workbookViewId="0">
      <selection activeCell="B12" sqref="B12:E1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  <row r="31" spans="1:4" ht="12.75" x14ac:dyDescent="0.2">
      <c r="A31" s="195" t="s">
        <v>637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view="pageBreakPreview" zoomScale="110" zoomScaleNormal="70" zoomScaleSheetLayoutView="110" workbookViewId="0">
      <selection activeCell="A151" sqref="A15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2022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2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61627076.719999999</v>
      </c>
    </row>
    <row r="9" spans="1:8" x14ac:dyDescent="0.2">
      <c r="A9" s="22">
        <v>1115</v>
      </c>
      <c r="B9" s="20" t="s">
        <v>198</v>
      </c>
      <c r="C9" s="24">
        <v>2958615.03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2877.78</v>
      </c>
      <c r="D15" s="24">
        <v>52710.239999999998</v>
      </c>
      <c r="E15" s="24">
        <v>22659.74</v>
      </c>
      <c r="F15" s="24">
        <v>0.92</v>
      </c>
      <c r="G15" s="24">
        <v>18058.38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4286198.62</v>
      </c>
      <c r="D20" s="24">
        <v>4286198.62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10000</v>
      </c>
      <c r="D21" s="24">
        <v>10000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747588.62</v>
      </c>
      <c r="D23" s="24">
        <v>747588.62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1531266.39</v>
      </c>
      <c r="D24" s="24">
        <v>1531266.39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336705.34</v>
      </c>
      <c r="D25" s="24">
        <v>336705.34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14556138.83</v>
      </c>
      <c r="D27" s="24">
        <v>14556138.83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655641589.42999995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51460547.950000003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38433753.219999999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3707196.86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549394974.25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12645117.15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86699460.210000008</v>
      </c>
      <c r="D62" s="24">
        <f t="shared" ref="D62:E62" si="0">SUM(D63:D70)</f>
        <v>0</v>
      </c>
      <c r="E62" s="24">
        <f t="shared" si="0"/>
        <v>-55040104.449999996</v>
      </c>
    </row>
    <row r="63" spans="1:9" x14ac:dyDescent="0.2">
      <c r="A63" s="22">
        <v>1241</v>
      </c>
      <c r="B63" s="20" t="s">
        <v>239</v>
      </c>
      <c r="C63" s="24">
        <v>12312270.560000001</v>
      </c>
      <c r="D63" s="24">
        <v>0</v>
      </c>
      <c r="E63" s="24">
        <v>-6937927.46</v>
      </c>
    </row>
    <row r="64" spans="1:9" x14ac:dyDescent="0.2">
      <c r="A64" s="22">
        <v>1242</v>
      </c>
      <c r="B64" s="20" t="s">
        <v>240</v>
      </c>
      <c r="C64" s="24">
        <v>2454771.52</v>
      </c>
      <c r="D64" s="24">
        <v>0</v>
      </c>
      <c r="E64" s="24">
        <v>-1319683.9099999999</v>
      </c>
    </row>
    <row r="65" spans="1:9" x14ac:dyDescent="0.2">
      <c r="A65" s="22">
        <v>1243</v>
      </c>
      <c r="B65" s="20" t="s">
        <v>241</v>
      </c>
      <c r="C65" s="24">
        <v>255276.81</v>
      </c>
      <c r="D65" s="24">
        <v>0</v>
      </c>
      <c r="E65" s="24">
        <v>-47622.49</v>
      </c>
    </row>
    <row r="66" spans="1:9" x14ac:dyDescent="0.2">
      <c r="A66" s="22">
        <v>1244</v>
      </c>
      <c r="B66" s="20" t="s">
        <v>242</v>
      </c>
      <c r="C66" s="24">
        <v>58986012.100000001</v>
      </c>
      <c r="D66" s="24">
        <v>0</v>
      </c>
      <c r="E66" s="24">
        <v>-42778326.909999996</v>
      </c>
    </row>
    <row r="67" spans="1:9" x14ac:dyDescent="0.2">
      <c r="A67" s="22">
        <v>1245</v>
      </c>
      <c r="B67" s="20" t="s">
        <v>243</v>
      </c>
      <c r="C67" s="24">
        <v>1793075.22</v>
      </c>
      <c r="D67" s="24">
        <v>0</v>
      </c>
      <c r="E67" s="24">
        <v>-553913.12</v>
      </c>
    </row>
    <row r="68" spans="1:9" x14ac:dyDescent="0.2">
      <c r="A68" s="22">
        <v>1246</v>
      </c>
      <c r="B68" s="20" t="s">
        <v>244</v>
      </c>
      <c r="C68" s="24">
        <v>9636059.8399999999</v>
      </c>
      <c r="D68" s="24">
        <v>0</v>
      </c>
      <c r="E68" s="24">
        <v>-4087530.56</v>
      </c>
    </row>
    <row r="69" spans="1:9" x14ac:dyDescent="0.2">
      <c r="A69" s="22">
        <v>1247</v>
      </c>
      <c r="B69" s="20" t="s">
        <v>245</v>
      </c>
      <c r="C69" s="24">
        <v>283244.15999999997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978750</v>
      </c>
      <c r="D70" s="24">
        <v>0</v>
      </c>
      <c r="E70" s="24">
        <v>684900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1599396.83</v>
      </c>
      <c r="D74" s="24">
        <f>SUM(D75:D79)</f>
        <v>0</v>
      </c>
      <c r="E74" s="24">
        <f>SUM(E75:E79)</f>
        <v>888274.6</v>
      </c>
    </row>
    <row r="75" spans="1:9" x14ac:dyDescent="0.2">
      <c r="A75" s="22">
        <v>1251</v>
      </c>
      <c r="B75" s="20" t="s">
        <v>249</v>
      </c>
      <c r="C75" s="24">
        <v>1528171.53</v>
      </c>
      <c r="D75" s="24">
        <v>0</v>
      </c>
      <c r="E75" s="24">
        <v>864674.48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71225.3</v>
      </c>
      <c r="D78" s="24">
        <v>0</v>
      </c>
      <c r="E78" s="24">
        <v>23600.12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41621.93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41621.93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1700712.49</v>
      </c>
      <c r="D110" s="24">
        <f>SUM(D111:D119)</f>
        <v>1700712.49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3078.92</v>
      </c>
      <c r="D111" s="24">
        <f>C111</f>
        <v>3078.92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355515.85</v>
      </c>
      <c r="D112" s="24">
        <f t="shared" ref="D112:D119" si="1">C112</f>
        <v>355515.85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738.5</v>
      </c>
      <c r="D113" s="24">
        <f t="shared" si="1"/>
        <v>738.5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711763.25</v>
      </c>
      <c r="D117" s="24">
        <f t="shared" si="1"/>
        <v>711763.25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629615.97</v>
      </c>
      <c r="D119" s="24">
        <f t="shared" si="1"/>
        <v>629615.97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ht="12.75" x14ac:dyDescent="0.2">
      <c r="A151" s="194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7" right="0.17" top="0.4" bottom="0.44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4"/>
  <sheetViews>
    <sheetView zoomScale="120" zoomScaleNormal="120" zoomScaleSheetLayoutView="110" workbookViewId="0">
      <pane ySplit="2" topLeftCell="A3" activePane="bottomLeft" state="frozen"/>
      <selection activeCell="A14" sqref="A14:B14"/>
      <selection pane="bottomLeft" activeCell="A64" sqref="A6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  <row r="64" spans="1:2" ht="12.75" x14ac:dyDescent="0.2">
      <c r="A64" s="194" t="s">
        <v>637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view="pageBreakPreview" zoomScale="110" zoomScaleNormal="100" zoomScaleSheetLayoutView="110" workbookViewId="0">
      <selection activeCell="A222" sqref="A222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2022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2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31573138.879999999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23314344.960000001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36680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21330177.699999999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546019.78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1401467.48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3587389.1599999997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537540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3021002.51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28846.65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3435887.67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3435887.67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1235517.0900000001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689942.56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137608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382110.59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155.94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25700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216267124.15000001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216267124.15000001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84457372.980000004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119294954.37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10971031.630000001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1543765.17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105919571.10000001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81815379.079999998</v>
      </c>
      <c r="D99" s="57">
        <f>C99/$C$98</f>
        <v>0.77242928979345149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52829342.719999999</v>
      </c>
      <c r="D100" s="57">
        <f t="shared" ref="D100:D163" si="0">C100/$C$98</f>
        <v>0.49876847282664266</v>
      </c>
      <c r="E100" s="56"/>
    </row>
    <row r="101" spans="1:5" x14ac:dyDescent="0.2">
      <c r="A101" s="54">
        <v>5111</v>
      </c>
      <c r="B101" s="51" t="s">
        <v>363</v>
      </c>
      <c r="C101" s="55">
        <v>36172331.479999997</v>
      </c>
      <c r="D101" s="57">
        <f t="shared" si="0"/>
        <v>0.34150753354022967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891839.19</v>
      </c>
      <c r="D103" s="57">
        <f t="shared" si="0"/>
        <v>8.4199660245791903E-3</v>
      </c>
      <c r="E103" s="56"/>
    </row>
    <row r="104" spans="1:5" x14ac:dyDescent="0.2">
      <c r="A104" s="54">
        <v>5114</v>
      </c>
      <c r="B104" s="51" t="s">
        <v>366</v>
      </c>
      <c r="C104" s="55">
        <v>6994853.7699999996</v>
      </c>
      <c r="D104" s="57">
        <f t="shared" si="0"/>
        <v>6.6039294696502021E-2</v>
      </c>
      <c r="E104" s="56"/>
    </row>
    <row r="105" spans="1:5" x14ac:dyDescent="0.2">
      <c r="A105" s="54">
        <v>5115</v>
      </c>
      <c r="B105" s="51" t="s">
        <v>367</v>
      </c>
      <c r="C105" s="55">
        <v>7117383.4000000004</v>
      </c>
      <c r="D105" s="57">
        <f t="shared" si="0"/>
        <v>6.7196112352837872E-2</v>
      </c>
      <c r="E105" s="56"/>
    </row>
    <row r="106" spans="1:5" x14ac:dyDescent="0.2">
      <c r="A106" s="54">
        <v>5116</v>
      </c>
      <c r="B106" s="51" t="s">
        <v>368</v>
      </c>
      <c r="C106" s="55">
        <v>1652934.88</v>
      </c>
      <c r="D106" s="57">
        <f t="shared" si="0"/>
        <v>1.5605566212493847E-2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13177533.109999998</v>
      </c>
      <c r="D107" s="57">
        <f t="shared" si="0"/>
        <v>0.12441074839284348</v>
      </c>
      <c r="E107" s="56"/>
    </row>
    <row r="108" spans="1:5" x14ac:dyDescent="0.2">
      <c r="A108" s="54">
        <v>5121</v>
      </c>
      <c r="B108" s="51" t="s">
        <v>370</v>
      </c>
      <c r="C108" s="55">
        <v>879615.98</v>
      </c>
      <c r="D108" s="57">
        <f t="shared" si="0"/>
        <v>8.3045651607628144E-3</v>
      </c>
      <c r="E108" s="56"/>
    </row>
    <row r="109" spans="1:5" x14ac:dyDescent="0.2">
      <c r="A109" s="54">
        <v>5122</v>
      </c>
      <c r="B109" s="51" t="s">
        <v>371</v>
      </c>
      <c r="C109" s="55">
        <v>270985.59999999998</v>
      </c>
      <c r="D109" s="57">
        <f t="shared" si="0"/>
        <v>2.5584091512621311E-3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1600837.84</v>
      </c>
      <c r="D111" s="57">
        <f t="shared" si="0"/>
        <v>1.5113711501801954E-2</v>
      </c>
      <c r="E111" s="56"/>
    </row>
    <row r="112" spans="1:5" x14ac:dyDescent="0.2">
      <c r="A112" s="54">
        <v>5125</v>
      </c>
      <c r="B112" s="51" t="s">
        <v>374</v>
      </c>
      <c r="C112" s="55">
        <v>62869.69</v>
      </c>
      <c r="D112" s="57">
        <f t="shared" si="0"/>
        <v>5.9356065500533353E-4</v>
      </c>
      <c r="E112" s="56"/>
    </row>
    <row r="113" spans="1:5" x14ac:dyDescent="0.2">
      <c r="A113" s="54">
        <v>5126</v>
      </c>
      <c r="B113" s="51" t="s">
        <v>375</v>
      </c>
      <c r="C113" s="55">
        <v>8063005.3499999996</v>
      </c>
      <c r="D113" s="57">
        <f t="shared" si="0"/>
        <v>7.6123848182765144E-2</v>
      </c>
      <c r="E113" s="56"/>
    </row>
    <row r="114" spans="1:5" x14ac:dyDescent="0.2">
      <c r="A114" s="54">
        <v>5127</v>
      </c>
      <c r="B114" s="51" t="s">
        <v>376</v>
      </c>
      <c r="C114" s="55">
        <v>224165.37</v>
      </c>
      <c r="D114" s="57">
        <f t="shared" si="0"/>
        <v>2.1163734678302524E-3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2076053.28</v>
      </c>
      <c r="D116" s="57">
        <f t="shared" si="0"/>
        <v>1.9600280273415871E-2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15808503.249999998</v>
      </c>
      <c r="D117" s="57">
        <f t="shared" si="0"/>
        <v>0.14925006857396533</v>
      </c>
      <c r="E117" s="56"/>
    </row>
    <row r="118" spans="1:5" x14ac:dyDescent="0.2">
      <c r="A118" s="54">
        <v>5131</v>
      </c>
      <c r="B118" s="51" t="s">
        <v>380</v>
      </c>
      <c r="C118" s="55">
        <v>6760087.5999999996</v>
      </c>
      <c r="D118" s="57">
        <f t="shared" si="0"/>
        <v>6.3822837741834462E-2</v>
      </c>
      <c r="E118" s="56"/>
    </row>
    <row r="119" spans="1:5" x14ac:dyDescent="0.2">
      <c r="A119" s="54">
        <v>5132</v>
      </c>
      <c r="B119" s="51" t="s">
        <v>381</v>
      </c>
      <c r="C119" s="55">
        <v>1095578.45</v>
      </c>
      <c r="D119" s="57">
        <f t="shared" si="0"/>
        <v>1.0343494017414879E-2</v>
      </c>
      <c r="E119" s="56"/>
    </row>
    <row r="120" spans="1:5" x14ac:dyDescent="0.2">
      <c r="A120" s="54">
        <v>5133</v>
      </c>
      <c r="B120" s="51" t="s">
        <v>382</v>
      </c>
      <c r="C120" s="55">
        <v>3153721.29</v>
      </c>
      <c r="D120" s="57">
        <f t="shared" si="0"/>
        <v>2.9774679572885845E-2</v>
      </c>
      <c r="E120" s="56"/>
    </row>
    <row r="121" spans="1:5" x14ac:dyDescent="0.2">
      <c r="A121" s="54">
        <v>5134</v>
      </c>
      <c r="B121" s="51" t="s">
        <v>383</v>
      </c>
      <c r="C121" s="55">
        <v>1567865.81</v>
      </c>
      <c r="D121" s="57">
        <f t="shared" si="0"/>
        <v>1.4802418417270195E-2</v>
      </c>
      <c r="E121" s="56"/>
    </row>
    <row r="122" spans="1:5" x14ac:dyDescent="0.2">
      <c r="A122" s="54">
        <v>5135</v>
      </c>
      <c r="B122" s="51" t="s">
        <v>384</v>
      </c>
      <c r="C122" s="55">
        <v>898196.37</v>
      </c>
      <c r="D122" s="57">
        <f t="shared" si="0"/>
        <v>8.4799849609662921E-3</v>
      </c>
      <c r="E122" s="56"/>
    </row>
    <row r="123" spans="1:5" x14ac:dyDescent="0.2">
      <c r="A123" s="54">
        <v>5136</v>
      </c>
      <c r="B123" s="51" t="s">
        <v>385</v>
      </c>
      <c r="C123" s="55">
        <v>105032.36</v>
      </c>
      <c r="D123" s="57">
        <f t="shared" si="0"/>
        <v>9.9162372835552375E-4</v>
      </c>
      <c r="E123" s="56"/>
    </row>
    <row r="124" spans="1:5" x14ac:dyDescent="0.2">
      <c r="A124" s="54">
        <v>5137</v>
      </c>
      <c r="B124" s="51" t="s">
        <v>386</v>
      </c>
      <c r="C124" s="55">
        <v>25968.68</v>
      </c>
      <c r="D124" s="57">
        <f t="shared" si="0"/>
        <v>2.4517357585863563E-4</v>
      </c>
      <c r="E124" s="56"/>
    </row>
    <row r="125" spans="1:5" x14ac:dyDescent="0.2">
      <c r="A125" s="54">
        <v>5138</v>
      </c>
      <c r="B125" s="51" t="s">
        <v>387</v>
      </c>
      <c r="C125" s="55">
        <v>767130.16</v>
      </c>
      <c r="D125" s="57">
        <f t="shared" si="0"/>
        <v>7.2425723785809401E-3</v>
      </c>
      <c r="E125" s="56"/>
    </row>
    <row r="126" spans="1:5" x14ac:dyDescent="0.2">
      <c r="A126" s="54">
        <v>5139</v>
      </c>
      <c r="B126" s="51" t="s">
        <v>388</v>
      </c>
      <c r="C126" s="55">
        <v>1434922.53</v>
      </c>
      <c r="D126" s="57">
        <f t="shared" si="0"/>
        <v>1.3547284180798575E-2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23682481.510000002</v>
      </c>
      <c r="D127" s="57">
        <f t="shared" si="0"/>
        <v>0.2235892882122896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8724007.8000000007</v>
      </c>
      <c r="D128" s="57">
        <f t="shared" si="0"/>
        <v>8.2364455495798364E-2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8724007.8000000007</v>
      </c>
      <c r="D130" s="57">
        <f t="shared" si="0"/>
        <v>8.2364455495798364E-2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3084317</v>
      </c>
      <c r="D134" s="57">
        <f t="shared" si="0"/>
        <v>2.9119424936946331E-2</v>
      </c>
      <c r="E134" s="56"/>
    </row>
    <row r="135" spans="1:5" x14ac:dyDescent="0.2">
      <c r="A135" s="54">
        <v>5231</v>
      </c>
      <c r="B135" s="51" t="s">
        <v>396</v>
      </c>
      <c r="C135" s="55">
        <v>3084317</v>
      </c>
      <c r="D135" s="57">
        <f t="shared" si="0"/>
        <v>2.9119424936946331E-2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7791742.9500000002</v>
      </c>
      <c r="D137" s="57">
        <f t="shared" si="0"/>
        <v>7.3562825727869652E-2</v>
      </c>
      <c r="E137" s="56"/>
    </row>
    <row r="138" spans="1:5" x14ac:dyDescent="0.2">
      <c r="A138" s="54">
        <v>5241</v>
      </c>
      <c r="B138" s="51" t="s">
        <v>398</v>
      </c>
      <c r="C138" s="55">
        <v>7228638.6699999999</v>
      </c>
      <c r="D138" s="57">
        <f t="shared" si="0"/>
        <v>6.8246487357613544E-2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51979.78</v>
      </c>
      <c r="D140" s="57">
        <f t="shared" si="0"/>
        <v>4.9074764427553454E-4</v>
      </c>
      <c r="E140" s="56"/>
    </row>
    <row r="141" spans="1:5" x14ac:dyDescent="0.2">
      <c r="A141" s="54">
        <v>5244</v>
      </c>
      <c r="B141" s="51" t="s">
        <v>401</v>
      </c>
      <c r="C141" s="55">
        <v>511124.5</v>
      </c>
      <c r="D141" s="57">
        <f t="shared" si="0"/>
        <v>4.8255907259805737E-3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3794293.89</v>
      </c>
      <c r="D142" s="57">
        <f t="shared" si="0"/>
        <v>3.5822406101113827E-2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3794293.89</v>
      </c>
      <c r="D144" s="57">
        <f t="shared" si="0"/>
        <v>3.5822406101113827E-2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288119.87</v>
      </c>
      <c r="D151" s="57">
        <f t="shared" si="0"/>
        <v>2.7201759505614161E-3</v>
      </c>
      <c r="E151" s="56"/>
    </row>
    <row r="152" spans="1:5" x14ac:dyDescent="0.2">
      <c r="A152" s="54">
        <v>5281</v>
      </c>
      <c r="B152" s="51" t="s">
        <v>411</v>
      </c>
      <c r="C152" s="55">
        <v>288119.87</v>
      </c>
      <c r="D152" s="57">
        <f t="shared" si="0"/>
        <v>2.7201759505614161E-3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421710.51</v>
      </c>
      <c r="D160" s="57">
        <f t="shared" si="0"/>
        <v>3.9814219942588113E-3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421710.51</v>
      </c>
      <c r="D167" s="57">
        <f t="shared" si="1"/>
        <v>3.9814219942588113E-3</v>
      </c>
      <c r="E167" s="56"/>
    </row>
    <row r="168" spans="1:5" x14ac:dyDescent="0.2">
      <c r="A168" s="54">
        <v>5331</v>
      </c>
      <c r="B168" s="51" t="s">
        <v>424</v>
      </c>
      <c r="C168" s="55">
        <v>421710.51</v>
      </c>
      <c r="D168" s="57">
        <f t="shared" si="1"/>
        <v>3.9814219942588113E-3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A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17" top="0.75" bottom="0.7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20" sqref="A20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ht="12.75" x14ac:dyDescent="0.2">
      <c r="A20" s="194" t="s">
        <v>637</v>
      </c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view="pageBreakPreview" zoomScale="150" zoomScaleNormal="100" zoomScaleSheetLayoutView="150" workbookViewId="0">
      <selection activeCell="A29" sqref="A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2022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2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75620483.239999995</v>
      </c>
    </row>
    <row r="9" spans="1:5" x14ac:dyDescent="0.2">
      <c r="A9" s="33">
        <v>3120</v>
      </c>
      <c r="B9" s="29" t="s">
        <v>469</v>
      </c>
      <c r="C9" s="34">
        <v>5052682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141920691.93000001</v>
      </c>
    </row>
    <row r="15" spans="1:5" x14ac:dyDescent="0.2">
      <c r="A15" s="33">
        <v>3220</v>
      </c>
      <c r="B15" s="29" t="s">
        <v>473</v>
      </c>
      <c r="C15" s="34">
        <v>597659341.34000003</v>
      </c>
    </row>
    <row r="16" spans="1:5" x14ac:dyDescent="0.2">
      <c r="A16" s="33">
        <v>3230</v>
      </c>
      <c r="B16" s="29" t="s">
        <v>474</v>
      </c>
      <c r="C16" s="34">
        <f>SUM(C17:C20)</f>
        <v>41444.5</v>
      </c>
    </row>
    <row r="17" spans="1:3" x14ac:dyDescent="0.2">
      <c r="A17" s="33">
        <v>3231</v>
      </c>
      <c r="B17" s="29" t="s">
        <v>475</v>
      </c>
      <c r="C17" s="34">
        <v>41444.5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A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8" right="0.2" top="0.75" bottom="0.75" header="0.3" footer="0.3"/>
  <pageSetup scale="90" orientation="portrait" r:id="rId1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11"/>
  <sheetViews>
    <sheetView zoomScaleNormal="100" zoomScaleSheetLayoutView="110" workbookViewId="0">
      <selection activeCell="A11" sqref="A11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  <row r="11" spans="1:2" x14ac:dyDescent="0.2">
      <c r="A11" s="130" t="s">
        <v>637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8"/>
  <sheetViews>
    <sheetView view="pageBreakPreview" zoomScale="130" zoomScaleNormal="100" zoomScaleSheetLayoutView="130" workbookViewId="0">
      <selection activeCell="A4" sqref="A4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2022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2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59122432.969999999</v>
      </c>
      <c r="D9" s="34">
        <v>13951121.300000001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197</v>
      </c>
      <c r="C11" s="34">
        <v>61627076.719999999</v>
      </c>
      <c r="D11" s="34">
        <v>25258526.420000002</v>
      </c>
    </row>
    <row r="12" spans="1:5" x14ac:dyDescent="0.2">
      <c r="A12" s="33">
        <v>1115</v>
      </c>
      <c r="B12" s="29" t="s">
        <v>198</v>
      </c>
      <c r="C12" s="34">
        <v>2958615.03</v>
      </c>
      <c r="D12" s="34">
        <v>1862301.54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123708124.72</v>
      </c>
      <c r="D15" s="135">
        <f>SUM(D8:D14)</f>
        <v>41071949.259999998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51635801.75</v>
      </c>
      <c r="D20" s="135">
        <f>SUM(D21:D27)</f>
        <v>51635801.75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51465823.390000001</v>
      </c>
      <c r="D25" s="132">
        <v>51465823.390000001</v>
      </c>
      <c r="E25" s="130"/>
    </row>
    <row r="26" spans="1:5" x14ac:dyDescent="0.2">
      <c r="A26" s="33">
        <v>1236</v>
      </c>
      <c r="B26" s="29" t="s">
        <v>236</v>
      </c>
      <c r="C26" s="34">
        <v>169978.36</v>
      </c>
      <c r="D26" s="132">
        <v>169978.36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1139299.1599999999</v>
      </c>
      <c r="D28" s="135">
        <f>SUM(D29:D36)</f>
        <v>1139299.1599999999</v>
      </c>
      <c r="E28" s="130"/>
    </row>
    <row r="29" spans="1:5" x14ac:dyDescent="0.2">
      <c r="A29" s="33">
        <v>1241</v>
      </c>
      <c r="B29" s="29" t="s">
        <v>239</v>
      </c>
      <c r="C29" s="34">
        <v>838245.85</v>
      </c>
      <c r="D29" s="132">
        <v>838245.85</v>
      </c>
      <c r="E29" s="130"/>
    </row>
    <row r="30" spans="1:5" x14ac:dyDescent="0.2">
      <c r="A30" s="33">
        <v>1242</v>
      </c>
      <c r="B30" s="29" t="s">
        <v>240</v>
      </c>
      <c r="C30" s="34">
        <v>35799.01</v>
      </c>
      <c r="D30" s="132">
        <v>35799.01</v>
      </c>
      <c r="E30" s="130"/>
    </row>
    <row r="31" spans="1:5" x14ac:dyDescent="0.2">
      <c r="A31" s="33">
        <v>1243</v>
      </c>
      <c r="B31" s="29" t="s">
        <v>241</v>
      </c>
      <c r="C31" s="34">
        <v>132339.99</v>
      </c>
      <c r="D31" s="132">
        <v>132339.99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132914.31</v>
      </c>
      <c r="D34" s="132">
        <v>132914.31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52775100.909999996</v>
      </c>
      <c r="D43" s="135">
        <f>D20+D28+D37</f>
        <v>52775100.909999996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141920691.93000001</v>
      </c>
      <c r="D47" s="135">
        <v>53975600.460000001</v>
      </c>
    </row>
    <row r="48" spans="1:5" x14ac:dyDescent="0.2">
      <c r="A48" s="131"/>
      <c r="B48" s="136" t="s">
        <v>629</v>
      </c>
      <c r="C48" s="135">
        <f>C51+C63+C95+C98+C49</f>
        <v>165336.79</v>
      </c>
      <c r="D48" s="135">
        <f>D51+D63+D95+D98+D49</f>
        <v>1923252.48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0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165336.79</v>
      </c>
      <c r="D98" s="135">
        <f>SUM(D99:D103)</f>
        <v>1923252.48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1604117.48</v>
      </c>
    </row>
    <row r="100" spans="1:4" x14ac:dyDescent="0.2">
      <c r="A100" s="131">
        <v>2112</v>
      </c>
      <c r="B100" s="130" t="s">
        <v>644</v>
      </c>
      <c r="C100" s="132">
        <v>151313.79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14023</v>
      </c>
      <c r="D101" s="132">
        <v>319135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5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52706.95</v>
      </c>
    </row>
    <row r="114" spans="1:5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5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5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52706.95</v>
      </c>
    </row>
    <row r="117" spans="1:5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5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5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5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5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5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5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5" x14ac:dyDescent="0.2">
      <c r="A124" s="131">
        <v>1122</v>
      </c>
      <c r="B124" s="141" t="s">
        <v>657</v>
      </c>
      <c r="C124" s="142">
        <v>0</v>
      </c>
      <c r="D124" s="132">
        <v>52706.95</v>
      </c>
    </row>
    <row r="125" spans="1:5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5" x14ac:dyDescent="0.2">
      <c r="A126" s="131"/>
      <c r="B126" s="143" t="s">
        <v>659</v>
      </c>
      <c r="C126" s="135">
        <f>C47+C48+C104-C110-C113</f>
        <v>142086028.72</v>
      </c>
      <c r="D126" s="135">
        <f>D47+D48+D104-D110-D113</f>
        <v>55846145.989999995</v>
      </c>
    </row>
    <row r="128" spans="1:5" ht="12.75" x14ac:dyDescent="0.2">
      <c r="A128" s="195" t="s">
        <v>637</v>
      </c>
      <c r="B128" s="195"/>
      <c r="C128" s="195"/>
      <c r="D128" s="195"/>
      <c r="E128" s="19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17" right="0.2" top="0.75" bottom="0.75" header="0.3" footer="0.3"/>
  <pageSetup scale="8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8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18" sqref="A18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  <row r="18" spans="1:1" ht="12.75" x14ac:dyDescent="0.2">
      <c r="A18" s="195" t="s">
        <v>637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2022-07-28T14:50:05Z</cp:lastPrinted>
  <dcterms:created xsi:type="dcterms:W3CDTF">2012-12-11T20:36:24Z</dcterms:created>
  <dcterms:modified xsi:type="dcterms:W3CDTF">2022-08-10T23:15:54Z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